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76721407-BEF9-4BF1-AE78-69301FD105DC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3" l="1"/>
  <c r="G23" i="3"/>
  <c r="G31" i="3"/>
  <c r="G32" i="3"/>
  <c r="I6" i="3"/>
  <c r="K9" i="3"/>
  <c r="I10" i="3"/>
  <c r="K10" i="3" s="1"/>
  <c r="G20" i="3"/>
  <c r="G21" i="3"/>
  <c r="G22" i="3"/>
  <c r="G19" i="3"/>
  <c r="G24" i="3" s="1"/>
  <c r="J24" i="3" s="1"/>
  <c r="E30" i="3" s="1"/>
  <c r="G30" i="3" s="1"/>
  <c r="J6" i="3"/>
  <c r="J13" i="3" s="1"/>
  <c r="K6" i="3" l="1"/>
  <c r="K13" i="3" s="1"/>
  <c r="M13" i="3" s="1"/>
  <c r="E29" i="3" s="1"/>
  <c r="G29" i="3" s="1"/>
  <c r="G33" i="3" s="1"/>
  <c r="J33" i="3" s="1"/>
</calcChain>
</file>

<file path=xl/sharedStrings.xml><?xml version="1.0" encoding="utf-8"?>
<sst xmlns="http://schemas.openxmlformats.org/spreadsheetml/2006/main" count="83" uniqueCount="68">
  <si>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</si>
  <si>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</si>
  <si>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</si>
  <si>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</si>
  <si>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</si>
  <si>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</si>
  <si>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</si>
  <si>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</si>
  <si>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</si>
  <si>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</si>
  <si>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</si>
  <si>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</si>
  <si>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</si>
  <si>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</si>
  <si>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</si>
  <si>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</si>
  <si>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</si>
  <si>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</si>
  <si>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</si>
  <si>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</si>
  <si>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</si>
  <si>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</si>
  <si>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</si>
  <si>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</si>
  <si>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</si>
  <si>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Berufskenntnisse / Connaissances professionnelles / Conoscenze professionali</t>
  </si>
  <si>
    <t>Allgemeinbildung / Culture générale / Cultura generale</t>
  </si>
  <si>
    <t xml:space="preserve">
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</si>
  <si>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</si>
  <si>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</si>
  <si>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</si>
  <si>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</si>
  <si>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</si>
  <si>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</si>
  <si>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</si>
  <si>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</si>
  <si>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Assistante médicale CFC / Assistant médical CFC</t>
  </si>
  <si>
    <t>Assistente di studio medico AFC</t>
  </si>
  <si>
    <t>Medizinischer Praxisassistent EFZ</t>
  </si>
  <si>
    <t>Medizinische Praxisassistentin EFZ</t>
  </si>
  <si>
    <t>Qualifikationsbereiche / Domaines de qualification / 
Settori di qualificazione</t>
  </si>
  <si>
    <t>** Auf eine ganze oder halbe Note gerundet / A arrondir à une note entière ou à une demi-note / Arrotondare al punto o al mezzo punto</t>
  </si>
  <si>
    <t>Noten **/
Notes **/
Note **</t>
  </si>
  <si>
    <t>Produkt/
Produits/
Prodotto</t>
  </si>
  <si>
    <t>Noten/
Notes/
Note</t>
  </si>
  <si>
    <r>
      <t xml:space="preserve">Qualifikationsbereich vorgegebene praktische Arbeit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(3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(3 ore)</t>
    </r>
  </si>
  <si>
    <t xml:space="preserve">Ausführen von therapeutischen Massnahmen / Application des processus thérapeutiques / Svolgimento di processi terapeutici </t>
  </si>
  <si>
    <t>Organisieren und Administrieren der medizinischen Praxis / Organisation et administration du cabinet médical / Organizzazione e amministrazione dello studio medico</t>
  </si>
  <si>
    <t>Ausführen von therapeutischen Massnahmen / Application des processus thérapeutiques / Svolgimento di processi terapeutici</t>
  </si>
  <si>
    <t>Durchführen von Laboruntersuchungen und Beurteilen der Laborparameter /                                                                                                              Exécution des analyses de laboratoire et évaluation des paramètres des analyses /                                                                                                               Svolgimento di analisi di laboratorio e
valutazione dei risultati</t>
  </si>
  <si>
    <t>Assistieren in der medizinischen Sprechstunde und Durchführen von diagnostischen Massnahmen /                                                                      Assistance au médecin durant la consultation et exécution
des processus diagnostiques /                                                                                                             Assistenza al medico durante la consultazione e
svolgimento di processi diagnostici</t>
  </si>
  <si>
    <t xml:space="preserve">Durchführen von Laboruntersuchungen und Beurteilung der Laborparameter /                                                                                                                Exécution des analyses de laboratoire et évaluation des
paramètres des analyses
 / Svolgimento di analisi di laboratorio e valutazione dei
risultati
</t>
  </si>
  <si>
    <t>Durchführen von bildgebender Diagnostik und Beurteilung der Bildqualität /                                                                                                                           Exécution des processus diagnostiques d’imagerie médicale
et évaluation de la qualité de l’image /                                                                                                                                         Svolgimento degli esami di diagnostica per immagini a
basso dosaggio e valutazione della qualità delle immagini</t>
  </si>
  <si>
    <t>Gemäss der Verordnung über die berufliche Grundbildung vom 15.03.2018 (Stand 1.07.2019) / Ordonnances sur la formation professionnelle initiale 15.03.2018 
(Etat 1.07.2019) / Ordinanze sulla formazione professionale di base 15.03.2018 (Stato 1.07.2019)</t>
  </si>
  <si>
    <t>Die Prüfung ist bestanden, wenn weder die Note der Qualifikationsbereiche Praktische Arbeiten, Berufskenntnisse  noch die Gesamtnote den Wert 4 unterschreitet.  / L'examen est réussi si la note du domaine "Travail pratique", "Connaissance professionnelle" et la note globale sont égales ou supérieures à 4,0. / L’esame finale è superato se per il campo di qualificazione "Lavoro pratico", "Connoscenze professionali" e la valutazione complessiva raggiunge o supera il 4.</t>
  </si>
  <si>
    <t>TOTAL</t>
  </si>
  <si>
    <t>Bemerkungen /Remarques / Observazioni</t>
  </si>
  <si>
    <t>Erfahrungsnote** / Note d'expérience** / Nota relativa**</t>
  </si>
  <si>
    <r>
      <t xml:space="preserve">Qualifikationsbereich Berufskenntnisse </t>
    </r>
    <r>
      <rPr>
        <sz val="9"/>
        <rFont val="Arial"/>
        <family val="2"/>
      </rPr>
      <t xml:space="preserve">(3 Std 45 Min.)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(3 h 45 min)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 45 min)</t>
    </r>
  </si>
  <si>
    <t>Durchführen von bildgebender Diagnostik Beurteilen der Bildqualität, Praktisch Aufnahmen / EExécution des processus diagnostiques d’imagerie médicale et évaluation de la qualité de l’image, pratique / Svolgimento degli esami di diagnostica per
immagini a basso dosaggio e valutazione della qualità delle immagini, pratico</t>
  </si>
  <si>
    <t>Organisieren und Administrieren der medizinischen Praxis, mündlich: Fremdsprache / Organisation et administration du cabinet médical, oral : langue étrangère / Organizzazione e amministrazione dello studio medico, orale : lingua straniera</t>
  </si>
  <si>
    <t>Organisieren und Administrieren der medizinischen Praxis, mündlich: Landessprache / Organisation et administration du cabinet médical, oral : langue national / Organizzazione e amministrazione dello studio medico, orale : lingua nazionale</t>
  </si>
  <si>
    <t>Assistieren in der medizinischen Sprechstunde und Durchführen von diagnostischen Massnahmen, praktisch / Assistance au médecin durant la consultation et exécution des processus diagnostiques, pratiques / Assistenza al medico durante la consultazione e svolgimento di processi diagnostici, pratico</t>
  </si>
  <si>
    <t>Durchführen von bildgebender Diagnostik Beurteilen der Bildqualität, mündlich / Exécution des processus diagnostiques d’imagerie médicale et évaluation de la qualité de l’image, oral / Svolgimento degli esami di diagnostica per immagini a basso dosaggio e valutazione della qualità delle immagini, orale</t>
  </si>
  <si>
    <t>Gewicht. /
Pondéra. /
Pondera.</t>
  </si>
  <si>
    <t>Noten Unterposition** /                            Notes Sous-point d’appréciation**/   Note sottovoce**</t>
  </si>
  <si>
    <t>: 100 = Note des Qualifikationsbereichs* /
         Note de domaine de qualification* /
         Nota di settore di qualificazione*</t>
  </si>
  <si>
    <t>: 100 = Gesamtnote* /
           Note globale* /
         Nota globale*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</si>
</sst>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left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49" fontId="5" fillId="0" borderId="0" xfId="0" applyNumberFormat="1" applyFont="1" applyAlignment="1">
      <alignment vertical="top"/>
    </xf>
    <xf numFmtId="49" fontId="10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9" fontId="6" fillId="0" borderId="12" xfId="1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vertical="top" wrapText="1"/>
    </xf>
    <xf numFmtId="9" fontId="12" fillId="0" borderId="12" xfId="0" applyNumberFormat="1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1" xfId="0" applyFont="1" applyBorder="1" applyAlignment="1">
      <alignment horizontal="right" vertical="top" wrapText="1"/>
    </xf>
    <xf numFmtId="2" fontId="6" fillId="0" borderId="13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3" fillId="0" borderId="20" xfId="0" applyNumberFormat="1" applyFont="1" applyBorder="1" applyAlignment="1" applyProtection="1">
      <alignment horizontal="left" vertical="top" wrapText="1"/>
      <protection locked="0"/>
    </xf>
    <xf numFmtId="49" fontId="3" fillId="0" borderId="2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9" xfId="0" applyFont="1" applyBorder="1" applyProtection="1">
      <protection locked="0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0" fillId="0" borderId="24" xfId="0" applyNumberFormat="1" applyFont="1" applyBorder="1" applyAlignment="1">
      <alignment horizontal="center" vertical="center" wrapText="1"/>
    </xf>
    <xf numFmtId="9" fontId="4" fillId="0" borderId="22" xfId="0" applyNumberFormat="1" applyFont="1" applyBorder="1" applyAlignment="1">
      <alignment horizontal="center" vertical="center"/>
    </xf>
    <xf numFmtId="9" fontId="4" fillId="0" borderId="2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13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7" fillId="0" borderId="0" xfId="0" applyFont="1"/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2" fillId="0" borderId="24" xfId="0" applyNumberFormat="1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9525</xdr:rowOff>
    </xdr:from>
    <xdr:to>
      <xdr:col>6</xdr:col>
      <xdr:colOff>847725</xdr:colOff>
      <xdr:row>39</xdr:row>
      <xdr:rowOff>1524000</xdr:rowOff>
    </xdr:to>
    <xdr:pic>
      <xdr:nvPicPr>
        <xdr:cNvPr id="1159" name="Picture 5" descr="Unbenannt">
          <a:extLst>
            <a:ext uri="{FF2B5EF4-FFF2-40B4-BE49-F238E27FC236}">
              <a16:creationId xmlns:a16="http://schemas.microsoft.com/office/drawing/2014/main" id="{646CE994-0BFF-117B-9183-BB1780C4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opLeftCell="A9" zoomScale="136" zoomScaleNormal="136" workbookViewId="0">
      <selection activeCell="A9" sqref="A9:G9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86915</v>
      </c>
      <c r="B1" s="93" t="s">
        <v>39</v>
      </c>
      <c r="C1" s="93"/>
      <c r="D1" s="93"/>
      <c r="E1" s="94"/>
      <c r="F1" s="92" t="s">
        <v>20</v>
      </c>
      <c r="G1" s="22"/>
    </row>
    <row r="2" spans="1:8" s="3" customFormat="1" ht="14.25" customHeight="1" x14ac:dyDescent="0.2">
      <c r="B2" s="93" t="s">
        <v>38</v>
      </c>
      <c r="C2" s="93"/>
      <c r="D2" s="93"/>
      <c r="E2" s="94"/>
      <c r="F2" s="92"/>
      <c r="G2" s="2"/>
    </row>
    <row r="3" spans="1:8" s="3" customFormat="1" ht="14.25" customHeight="1" x14ac:dyDescent="0.2">
      <c r="B3" s="93" t="s">
        <v>36</v>
      </c>
      <c r="C3" s="93"/>
      <c r="D3" s="93"/>
      <c r="E3" s="94"/>
      <c r="F3" s="95" t="s">
        <v>21</v>
      </c>
      <c r="G3" s="19"/>
    </row>
    <row r="4" spans="1:8" s="3" customFormat="1" ht="15.75" customHeight="1" x14ac:dyDescent="0.2">
      <c r="B4" s="93" t="s">
        <v>37</v>
      </c>
      <c r="C4" s="93"/>
      <c r="D4" s="93"/>
      <c r="E4" s="94"/>
      <c r="F4" s="96"/>
    </row>
    <row r="5" spans="1:8" s="3" customFormat="1" ht="9" customHeight="1" thickBot="1" x14ac:dyDescent="0.2">
      <c r="F5" s="32"/>
    </row>
    <row r="6" spans="1:8" s="2" customFormat="1" ht="17.25" customHeight="1" x14ac:dyDescent="0.2">
      <c r="A6" s="16"/>
      <c r="B6" s="66" t="s">
        <v>23</v>
      </c>
      <c r="C6" s="66"/>
      <c r="D6" s="66"/>
      <c r="E6" s="66"/>
      <c r="F6" s="66"/>
      <c r="G6" s="17"/>
      <c r="H6" s="9"/>
    </row>
    <row r="7" spans="1:8" s="2" customFormat="1" ht="17.25" customHeight="1" thickBot="1" x14ac:dyDescent="0.25">
      <c r="A7" s="67" t="s">
        <v>24</v>
      </c>
      <c r="B7" s="68"/>
      <c r="C7" s="68"/>
      <c r="D7" s="68"/>
      <c r="E7" s="68"/>
      <c r="F7" s="68"/>
      <c r="G7" s="69"/>
      <c r="H7" s="9"/>
    </row>
    <row r="8" spans="1:8" s="3" customFormat="1" ht="11.25" customHeight="1" x14ac:dyDescent="0.15"/>
    <row r="9" spans="1:8" s="3" customFormat="1" ht="21" customHeight="1" x14ac:dyDescent="0.15">
      <c r="A9" s="70" t="s">
        <v>53</v>
      </c>
      <c r="B9" s="70"/>
      <c r="C9" s="70"/>
      <c r="D9" s="70"/>
      <c r="E9" s="70"/>
      <c r="F9" s="70"/>
      <c r="G9" s="70"/>
    </row>
    <row r="10" spans="1:8" s="2" customFormat="1" x14ac:dyDescent="0.2"/>
    <row r="11" spans="1:8" s="5" customFormat="1" ht="12" customHeight="1" x14ac:dyDescent="0.2">
      <c r="A11" s="65" t="s">
        <v>17</v>
      </c>
      <c r="B11" s="65"/>
      <c r="C11" s="65"/>
      <c r="D11" s="65"/>
      <c r="E11" s="65"/>
      <c r="F11" s="65"/>
      <c r="G11" s="65"/>
    </row>
    <row r="12" spans="1:8" s="3" customFormat="1" ht="9" x14ac:dyDescent="0.15"/>
    <row r="13" spans="1:8" s="3" customFormat="1" ht="9" x14ac:dyDescent="0.15">
      <c r="A13" s="71" t="s">
        <v>0</v>
      </c>
      <c r="B13" s="71"/>
      <c r="C13" s="90"/>
      <c r="D13" s="90"/>
      <c r="E13" s="90"/>
      <c r="F13" s="90"/>
      <c r="G13" s="90"/>
    </row>
    <row r="14" spans="1:8" s="5" customFormat="1" ht="10.5" customHeight="1" x14ac:dyDescent="0.2">
      <c r="A14" s="72"/>
      <c r="B14" s="72"/>
      <c r="C14" s="76"/>
      <c r="D14" s="76"/>
      <c r="E14" s="76"/>
      <c r="F14" s="76"/>
      <c r="G14" s="76"/>
    </row>
    <row r="15" spans="1:8" s="3" customFormat="1" ht="9" x14ac:dyDescent="0.15"/>
    <row r="16" spans="1:8" s="3" customFormat="1" ht="9" x14ac:dyDescent="0.15">
      <c r="A16" s="71" t="s">
        <v>4</v>
      </c>
      <c r="B16" s="71"/>
      <c r="C16" s="91"/>
      <c r="D16" s="90"/>
      <c r="E16" s="90"/>
      <c r="F16" s="90"/>
      <c r="G16" s="90"/>
    </row>
    <row r="17" spans="1:7" s="5" customFormat="1" ht="12" x14ac:dyDescent="0.2">
      <c r="A17" s="72"/>
      <c r="B17" s="72"/>
      <c r="C17" s="76"/>
      <c r="D17" s="76"/>
      <c r="E17" s="76"/>
      <c r="F17" s="76"/>
      <c r="G17" s="76"/>
    </row>
    <row r="18" spans="1:7" s="2" customFormat="1" ht="13.5" customHeight="1" x14ac:dyDescent="0.2"/>
    <row r="19" spans="1:7" s="3" customFormat="1" ht="9" x14ac:dyDescent="0.15">
      <c r="A19" s="10"/>
      <c r="B19" s="11"/>
      <c r="C19" s="11"/>
      <c r="D19" s="11"/>
      <c r="E19" s="11"/>
      <c r="F19" s="11"/>
      <c r="G19" s="12"/>
    </row>
    <row r="20" spans="1:7" s="5" customFormat="1" ht="12" x14ac:dyDescent="0.2">
      <c r="A20" s="77" t="s">
        <v>1</v>
      </c>
      <c r="B20" s="78"/>
      <c r="C20" s="78"/>
      <c r="D20" s="78"/>
      <c r="E20" s="78"/>
      <c r="F20" s="78"/>
      <c r="G20" s="79"/>
    </row>
    <row r="21" spans="1:7" s="3" customFormat="1" ht="9" x14ac:dyDescent="0.15">
      <c r="A21" s="80" t="s">
        <v>2</v>
      </c>
      <c r="B21" s="81"/>
      <c r="C21" s="81"/>
      <c r="D21" s="81"/>
      <c r="E21" s="81"/>
      <c r="F21" s="81"/>
      <c r="G21" s="82"/>
    </row>
    <row r="22" spans="1:7" s="3" customFormat="1" ht="9" x14ac:dyDescent="0.15">
      <c r="A22" s="13"/>
      <c r="B22" s="14"/>
      <c r="C22" s="14"/>
      <c r="D22" s="14"/>
      <c r="E22" s="14"/>
      <c r="F22" s="14"/>
      <c r="G22" s="15"/>
    </row>
    <row r="23" spans="1:7" s="2" customFormat="1" ht="10.5" customHeight="1" x14ac:dyDescent="0.2"/>
    <row r="24" spans="1:7" s="5" customFormat="1" ht="12" x14ac:dyDescent="0.2">
      <c r="A24" s="83" t="s">
        <v>3</v>
      </c>
      <c r="B24" s="78"/>
      <c r="C24" s="78"/>
      <c r="D24" s="78"/>
      <c r="E24" s="78"/>
      <c r="F24" s="78"/>
      <c r="G24" s="78"/>
    </row>
    <row r="25" spans="1:7" s="3" customFormat="1" ht="9" x14ac:dyDescent="0.15"/>
    <row r="26" spans="1:7" s="3" customFormat="1" ht="30" customHeight="1" x14ac:dyDescent="0.15">
      <c r="A26" s="84" t="s">
        <v>16</v>
      </c>
      <c r="B26" s="85"/>
      <c r="C26" s="85"/>
      <c r="D26" s="85"/>
      <c r="E26" s="85"/>
      <c r="F26" s="85"/>
      <c r="G26" s="85"/>
    </row>
    <row r="27" spans="1:7" s="3" customFormat="1" ht="9" x14ac:dyDescent="0.15"/>
    <row r="28" spans="1:7" s="3" customFormat="1" ht="187.5" customHeight="1" x14ac:dyDescent="0.15">
      <c r="A28" s="86"/>
      <c r="B28" s="87"/>
      <c r="C28" s="87"/>
      <c r="D28" s="87"/>
      <c r="E28" s="87"/>
      <c r="F28" s="87"/>
      <c r="G28" s="88"/>
    </row>
    <row r="29" spans="1:7" s="3" customFormat="1" ht="9" x14ac:dyDescent="0.15"/>
    <row r="30" spans="1:7" s="3" customFormat="1" ht="9" x14ac:dyDescent="0.15">
      <c r="A30" s="89" t="s">
        <v>5</v>
      </c>
      <c r="B30" s="89"/>
      <c r="C30" s="89"/>
      <c r="E30" s="89" t="s">
        <v>19</v>
      </c>
      <c r="F30" s="89"/>
      <c r="G30" s="89"/>
    </row>
    <row r="31" spans="1:7" s="3" customFormat="1" ht="9" x14ac:dyDescent="0.15">
      <c r="A31" s="89"/>
      <c r="B31" s="89"/>
      <c r="C31" s="89"/>
      <c r="E31" s="89"/>
      <c r="F31" s="89"/>
      <c r="G31" s="89"/>
    </row>
    <row r="32" spans="1:7" s="3" customFormat="1" ht="33.75" customHeight="1" x14ac:dyDescent="0.2">
      <c r="A32" s="75"/>
      <c r="B32" s="76"/>
      <c r="C32" s="76"/>
      <c r="E32" s="76"/>
      <c r="F32" s="76"/>
      <c r="G32" s="76"/>
    </row>
    <row r="33" spans="1:7" s="3" customFormat="1" ht="33.75" customHeight="1" x14ac:dyDescent="0.2">
      <c r="E33" s="76"/>
      <c r="F33" s="76"/>
      <c r="G33" s="76"/>
    </row>
    <row r="34" spans="1:7" s="3" customFormat="1" ht="9" customHeight="1" x14ac:dyDescent="0.15"/>
    <row r="35" spans="1:7" s="3" customFormat="1" ht="9" x14ac:dyDescent="0.15">
      <c r="A35" s="73" t="s">
        <v>33</v>
      </c>
      <c r="B35" s="74"/>
      <c r="C35" s="74"/>
      <c r="D35" s="74"/>
      <c r="E35" s="74"/>
      <c r="F35" s="74"/>
      <c r="G35" s="74"/>
    </row>
    <row r="36" spans="1:7" s="3" customFormat="1" ht="9" x14ac:dyDescent="0.15">
      <c r="A36" s="74"/>
      <c r="B36" s="74"/>
      <c r="C36" s="74"/>
      <c r="D36" s="74"/>
      <c r="E36" s="74"/>
      <c r="F36" s="74"/>
      <c r="G36" s="74"/>
    </row>
    <row r="37" spans="1:7" s="3" customFormat="1" ht="12.75" customHeight="1" x14ac:dyDescent="0.15">
      <c r="A37" s="74"/>
      <c r="B37" s="74"/>
      <c r="C37" s="74"/>
      <c r="D37" s="74"/>
      <c r="E37" s="74"/>
      <c r="F37" s="74"/>
      <c r="G37" s="74"/>
    </row>
    <row r="38" spans="1:7" s="3" customFormat="1" ht="9" hidden="1" x14ac:dyDescent="0.15">
      <c r="A38" s="74"/>
      <c r="B38" s="74"/>
      <c r="C38" s="74"/>
      <c r="D38" s="74"/>
      <c r="E38" s="74"/>
      <c r="F38" s="74"/>
      <c r="G38" s="74"/>
    </row>
    <row r="39" spans="1:7" s="3" customFormat="1" ht="12.75" customHeight="1" x14ac:dyDescent="0.15">
      <c r="A39" s="63" t="s">
        <v>15</v>
      </c>
      <c r="B39" s="64"/>
      <c r="C39" s="64"/>
      <c r="D39" s="64"/>
      <c r="E39" s="64"/>
      <c r="F39" s="64"/>
      <c r="G39" s="64"/>
    </row>
    <row r="40" spans="1:7" s="3" customFormat="1" ht="120.75" customHeight="1" x14ac:dyDescent="0.15"/>
  </sheetData>
  <sheetProtection password="CF73" sheet="1"/>
  <mergeCells count="26">
    <mergeCell ref="E30:G31"/>
    <mergeCell ref="A30:C31"/>
    <mergeCell ref="C13:G14"/>
    <mergeCell ref="C16:G17"/>
    <mergeCell ref="F1:F2"/>
    <mergeCell ref="B3:E3"/>
    <mergeCell ref="B4:E4"/>
    <mergeCell ref="F3:F4"/>
    <mergeCell ref="B1:E1"/>
    <mergeCell ref="B2:E2"/>
    <mergeCell ref="A39:G39"/>
    <mergeCell ref="A11:G11"/>
    <mergeCell ref="B6:F6"/>
    <mergeCell ref="A7:G7"/>
    <mergeCell ref="A9:G9"/>
    <mergeCell ref="A13:B14"/>
    <mergeCell ref="A16:B17"/>
    <mergeCell ref="A35:G38"/>
    <mergeCell ref="A32:C32"/>
    <mergeCell ref="E32:G32"/>
    <mergeCell ref="E33:G33"/>
    <mergeCell ref="A20:G20"/>
    <mergeCell ref="A21:G21"/>
    <mergeCell ref="A24:G24"/>
    <mergeCell ref="A26:G26"/>
    <mergeCell ref="A28:G28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9"/>
  <sheetViews>
    <sheetView showZeros="0" tabSelected="1" zoomScale="115" zoomScaleNormal="115" zoomScaleSheetLayoutView="95" workbookViewId="0">
      <selection activeCell="I12" sqref="I12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3.85546875" customWidth="1"/>
    <col min="5" max="5" width="6.5703125" customWidth="1"/>
    <col min="6" max="6" width="7.42578125" customWidth="1"/>
    <col min="7" max="7" width="7.140625" customWidth="1"/>
    <col min="8" max="8" width="12.7109375" customWidth="1"/>
    <col min="9" max="9" width="6.85546875" customWidth="1"/>
    <col min="10" max="10" width="9" customWidth="1"/>
    <col min="11" max="11" width="9.7109375" customWidth="1"/>
    <col min="12" max="12" width="29.28515625" customWidth="1"/>
  </cols>
  <sheetData>
    <row r="1" spans="1:13" s="3" customFormat="1" ht="26.25" customHeight="1" x14ac:dyDescent="0.2">
      <c r="A1" s="138">
        <v>86915</v>
      </c>
      <c r="B1" s="138"/>
      <c r="F1" s="74" t="s">
        <v>22</v>
      </c>
      <c r="G1" s="94"/>
      <c r="H1" s="139"/>
      <c r="I1" s="139"/>
      <c r="J1" s="139"/>
      <c r="M1" s="37">
        <v>1</v>
      </c>
    </row>
    <row r="2" spans="1:13" s="3" customFormat="1" ht="11.25" customHeight="1" x14ac:dyDescent="0.15">
      <c r="M2" s="37">
        <v>1.5</v>
      </c>
    </row>
    <row r="3" spans="1:13" s="3" customFormat="1" ht="9" customHeight="1" x14ac:dyDescent="0.15">
      <c r="A3" s="140" t="s">
        <v>45</v>
      </c>
      <c r="B3" s="140"/>
      <c r="C3" s="140"/>
      <c r="D3" s="140"/>
      <c r="E3" s="140"/>
      <c r="F3" s="140"/>
      <c r="G3" s="140"/>
      <c r="H3" s="140"/>
      <c r="I3" s="140"/>
      <c r="J3" s="140"/>
      <c r="M3" s="37">
        <v>2</v>
      </c>
    </row>
    <row r="4" spans="1:13" s="3" customFormat="1" ht="15" customHeight="1" x14ac:dyDescent="0.15">
      <c r="A4" s="141"/>
      <c r="B4" s="141"/>
      <c r="C4" s="141"/>
      <c r="D4" s="141"/>
      <c r="E4" s="141"/>
      <c r="F4" s="141"/>
      <c r="G4" s="141"/>
      <c r="H4" s="141"/>
      <c r="I4" s="141"/>
      <c r="J4" s="141"/>
      <c r="M4" s="37">
        <v>2.5</v>
      </c>
    </row>
    <row r="5" spans="1:13" s="3" customFormat="1" ht="26.25" customHeight="1" x14ac:dyDescent="0.15">
      <c r="A5" s="127" t="s">
        <v>6</v>
      </c>
      <c r="B5" s="128"/>
      <c r="C5" s="128"/>
      <c r="D5" s="129"/>
      <c r="E5" s="156" t="s">
        <v>65</v>
      </c>
      <c r="F5" s="157"/>
      <c r="G5" s="158"/>
      <c r="H5" s="35" t="s">
        <v>64</v>
      </c>
      <c r="I5" s="35" t="s">
        <v>42</v>
      </c>
      <c r="J5" s="35" t="s">
        <v>64</v>
      </c>
      <c r="K5" s="35" t="s">
        <v>43</v>
      </c>
      <c r="L5" s="130" t="s">
        <v>56</v>
      </c>
      <c r="M5" s="131"/>
    </row>
    <row r="6" spans="1:13" s="3" customFormat="1" ht="57" customHeight="1" x14ac:dyDescent="0.15">
      <c r="A6" s="132" t="s">
        <v>7</v>
      </c>
      <c r="B6" s="97" t="s">
        <v>61</v>
      </c>
      <c r="C6" s="98"/>
      <c r="D6" s="99"/>
      <c r="E6" s="109"/>
      <c r="F6" s="110"/>
      <c r="G6" s="111"/>
      <c r="H6" s="143">
        <v>0.3</v>
      </c>
      <c r="I6" s="160">
        <f>MROUND(((E6+E7)/2*H6)+(E8*H8),0.5)</f>
        <v>0</v>
      </c>
      <c r="J6" s="136">
        <f>15/100</f>
        <v>0.15</v>
      </c>
      <c r="K6" s="104">
        <f>ROUND(I6*J6*100,2)</f>
        <v>0</v>
      </c>
      <c r="L6" s="100"/>
      <c r="M6" s="101"/>
    </row>
    <row r="7" spans="1:13" s="3" customFormat="1" ht="46.5" customHeight="1" x14ac:dyDescent="0.15">
      <c r="A7" s="142"/>
      <c r="B7" s="97" t="s">
        <v>60</v>
      </c>
      <c r="C7" s="98"/>
      <c r="D7" s="99"/>
      <c r="E7" s="109"/>
      <c r="F7" s="110"/>
      <c r="G7" s="111"/>
      <c r="H7" s="144"/>
      <c r="I7" s="161"/>
      <c r="J7" s="163"/>
      <c r="K7" s="105"/>
      <c r="L7" s="107"/>
      <c r="M7" s="108"/>
    </row>
    <row r="8" spans="1:13" s="3" customFormat="1" ht="58.5" customHeight="1" x14ac:dyDescent="0.15">
      <c r="A8" s="133"/>
      <c r="B8" s="97" t="s">
        <v>62</v>
      </c>
      <c r="C8" s="98"/>
      <c r="D8" s="99"/>
      <c r="E8" s="109"/>
      <c r="F8" s="110"/>
      <c r="G8" s="111"/>
      <c r="H8" s="59">
        <v>0.7</v>
      </c>
      <c r="I8" s="162"/>
      <c r="J8" s="137"/>
      <c r="K8" s="106"/>
      <c r="L8" s="102"/>
      <c r="M8" s="103"/>
    </row>
    <row r="9" spans="1:13" s="3" customFormat="1" ht="59.25" customHeight="1" x14ac:dyDescent="0.15">
      <c r="A9" s="34" t="s">
        <v>9</v>
      </c>
      <c r="B9" s="97" t="s">
        <v>49</v>
      </c>
      <c r="C9" s="98"/>
      <c r="D9" s="99"/>
      <c r="E9" s="121"/>
      <c r="F9" s="122"/>
      <c r="G9" s="122"/>
      <c r="H9" s="123"/>
      <c r="I9" s="61"/>
      <c r="J9" s="58">
        <v>0.3</v>
      </c>
      <c r="K9" s="62">
        <f>ROUND(I9*J9*100,2)</f>
        <v>0</v>
      </c>
      <c r="L9" s="118"/>
      <c r="M9" s="118"/>
    </row>
    <row r="10" spans="1:13" s="3" customFormat="1" ht="54" customHeight="1" x14ac:dyDescent="0.15">
      <c r="A10" s="132" t="s">
        <v>10</v>
      </c>
      <c r="B10" s="97" t="s">
        <v>59</v>
      </c>
      <c r="C10" s="98"/>
      <c r="D10" s="99"/>
      <c r="E10" s="109"/>
      <c r="F10" s="110"/>
      <c r="G10" s="111"/>
      <c r="H10" s="60">
        <v>0.8</v>
      </c>
      <c r="I10" s="134">
        <f>MROUND((E10*H10)+(E11*H11),0.5)</f>
        <v>0</v>
      </c>
      <c r="J10" s="136">
        <v>0.4</v>
      </c>
      <c r="K10" s="104">
        <f>ROUND(I10*J10*100,2)</f>
        <v>0</v>
      </c>
      <c r="L10" s="100"/>
      <c r="M10" s="101"/>
    </row>
    <row r="11" spans="1:13" s="3" customFormat="1" ht="57.75" customHeight="1" x14ac:dyDescent="0.15">
      <c r="A11" s="133"/>
      <c r="B11" s="97" t="s">
        <v>63</v>
      </c>
      <c r="C11" s="98"/>
      <c r="D11" s="99"/>
      <c r="E11" s="109"/>
      <c r="F11" s="110"/>
      <c r="G11" s="111"/>
      <c r="H11" s="60">
        <v>0.2</v>
      </c>
      <c r="I11" s="135"/>
      <c r="J11" s="137"/>
      <c r="K11" s="106"/>
      <c r="L11" s="102"/>
      <c r="M11" s="103"/>
    </row>
    <row r="12" spans="1:13" s="3" customFormat="1" ht="35.25" customHeight="1" thickBot="1" x14ac:dyDescent="0.2">
      <c r="A12" s="34" t="s">
        <v>11</v>
      </c>
      <c r="B12" s="97" t="s">
        <v>46</v>
      </c>
      <c r="C12" s="98"/>
      <c r="D12" s="99"/>
      <c r="E12" s="124"/>
      <c r="F12" s="125"/>
      <c r="G12" s="125"/>
      <c r="H12" s="126"/>
      <c r="I12" s="48"/>
      <c r="J12" s="40">
        <v>0.15</v>
      </c>
      <c r="K12" s="56">
        <f>I12*J12*100</f>
        <v>0</v>
      </c>
      <c r="L12" s="119"/>
      <c r="M12" s="120"/>
    </row>
    <row r="13" spans="1:13" s="3" customFormat="1" ht="27.75" customHeight="1" thickTop="1" thickBot="1" x14ac:dyDescent="0.2">
      <c r="A13" s="42"/>
      <c r="B13" s="43"/>
      <c r="C13" s="42"/>
      <c r="D13" s="44" t="s">
        <v>27</v>
      </c>
      <c r="E13" s="45"/>
      <c r="F13" s="45"/>
      <c r="G13" s="45"/>
      <c r="H13" s="46" t="s">
        <v>55</v>
      </c>
      <c r="I13" s="46"/>
      <c r="J13" s="39">
        <f>SUM(J6:J12)</f>
        <v>1</v>
      </c>
      <c r="K13" s="41">
        <f>SUM(K6:K12)</f>
        <v>0</v>
      </c>
      <c r="L13" s="54" t="s">
        <v>66</v>
      </c>
      <c r="M13" s="47">
        <f>ROUND(K13/100,1)</f>
        <v>0</v>
      </c>
    </row>
    <row r="14" spans="1:13" s="3" customFormat="1" ht="27.75" customHeight="1" thickTop="1" x14ac:dyDescent="0.15">
      <c r="A14" s="23"/>
      <c r="B14" s="8"/>
      <c r="C14" s="23"/>
      <c r="D14" s="26"/>
      <c r="E14" s="26"/>
      <c r="F14" s="28"/>
      <c r="G14" s="18"/>
      <c r="H14" s="38"/>
      <c r="I14" s="38"/>
      <c r="J14" s="18"/>
      <c r="M14" s="37"/>
    </row>
    <row r="15" spans="1:13" s="3" customFormat="1" ht="9" customHeight="1" x14ac:dyDescent="0.15">
      <c r="M15" s="37">
        <v>6</v>
      </c>
    </row>
    <row r="16" spans="1:13" s="3" customFormat="1" ht="9" customHeight="1" x14ac:dyDescent="0.15">
      <c r="A16" s="140" t="s">
        <v>58</v>
      </c>
      <c r="B16" s="140"/>
      <c r="C16" s="140"/>
      <c r="D16" s="140"/>
      <c r="E16" s="140"/>
      <c r="F16" s="140"/>
      <c r="G16" s="140"/>
      <c r="H16" s="140"/>
      <c r="I16" s="140"/>
      <c r="J16" s="159"/>
    </row>
    <row r="17" spans="1:13" s="3" customFormat="1" ht="24.75" customHeight="1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59"/>
    </row>
    <row r="18" spans="1:13" s="3" customFormat="1" ht="36" customHeight="1" x14ac:dyDescent="0.15">
      <c r="A18" s="127" t="s">
        <v>6</v>
      </c>
      <c r="B18" s="128"/>
      <c r="C18" s="128"/>
      <c r="D18" s="129"/>
      <c r="E18" s="35" t="s">
        <v>42</v>
      </c>
      <c r="F18" s="35" t="s">
        <v>64</v>
      </c>
      <c r="G18" s="35" t="s">
        <v>43</v>
      </c>
      <c r="H18" s="127" t="s">
        <v>8</v>
      </c>
      <c r="I18" s="128"/>
      <c r="J18" s="129"/>
    </row>
    <row r="19" spans="1:13" s="3" customFormat="1" ht="42.75" customHeight="1" x14ac:dyDescent="0.15">
      <c r="A19" s="34" t="s">
        <v>7</v>
      </c>
      <c r="B19" s="97" t="s">
        <v>47</v>
      </c>
      <c r="C19" s="98"/>
      <c r="D19" s="99"/>
      <c r="E19" s="30"/>
      <c r="F19" s="36">
        <v>0.2</v>
      </c>
      <c r="G19" s="55">
        <f>SUM(E19*F19*100)</f>
        <v>0</v>
      </c>
      <c r="H19" s="112"/>
      <c r="I19" s="113"/>
      <c r="J19" s="114"/>
      <c r="L19" s="50"/>
    </row>
    <row r="20" spans="1:13" s="3" customFormat="1" ht="58.5" customHeight="1" x14ac:dyDescent="0.15">
      <c r="A20" s="34" t="s">
        <v>9</v>
      </c>
      <c r="B20" s="97" t="s">
        <v>50</v>
      </c>
      <c r="C20" s="98"/>
      <c r="D20" s="99"/>
      <c r="E20" s="30"/>
      <c r="F20" s="36">
        <v>0.15</v>
      </c>
      <c r="G20" s="55">
        <f>SUM(E20*F20*100)</f>
        <v>0</v>
      </c>
      <c r="H20" s="112"/>
      <c r="I20" s="113"/>
      <c r="J20" s="114"/>
    </row>
    <row r="21" spans="1:13" s="3" customFormat="1" ht="63.75" customHeight="1" x14ac:dyDescent="0.15">
      <c r="A21" s="34" t="s">
        <v>10</v>
      </c>
      <c r="B21" s="97" t="s">
        <v>51</v>
      </c>
      <c r="C21" s="98"/>
      <c r="D21" s="99"/>
      <c r="E21" s="30"/>
      <c r="F21" s="36">
        <v>0.2</v>
      </c>
      <c r="G21" s="55">
        <f>SUM(E21*F21*100)</f>
        <v>0</v>
      </c>
      <c r="H21" s="112"/>
      <c r="I21" s="113"/>
      <c r="J21" s="114"/>
    </row>
    <row r="22" spans="1:13" s="3" customFormat="1" ht="64.5" customHeight="1" x14ac:dyDescent="0.15">
      <c r="A22" s="34" t="s">
        <v>11</v>
      </c>
      <c r="B22" s="97" t="s">
        <v>52</v>
      </c>
      <c r="C22" s="98"/>
      <c r="D22" s="99"/>
      <c r="E22" s="30"/>
      <c r="F22" s="36">
        <v>0.3</v>
      </c>
      <c r="G22" s="55">
        <f>SUM(E22*F22*100)</f>
        <v>0</v>
      </c>
      <c r="H22" s="112"/>
      <c r="I22" s="113"/>
      <c r="J22" s="114"/>
    </row>
    <row r="23" spans="1:13" s="3" customFormat="1" ht="38.25" customHeight="1" thickBot="1" x14ac:dyDescent="0.2">
      <c r="A23" s="34"/>
      <c r="B23" s="97" t="s">
        <v>48</v>
      </c>
      <c r="C23" s="98"/>
      <c r="D23" s="99"/>
      <c r="E23" s="30"/>
      <c r="F23" s="36">
        <v>0.15</v>
      </c>
      <c r="G23" s="55">
        <f>SUM(E23*F23*100)</f>
        <v>0</v>
      </c>
      <c r="H23" s="115"/>
      <c r="I23" s="116"/>
      <c r="J23" s="117"/>
    </row>
    <row r="24" spans="1:13" s="3" customFormat="1" ht="31.5" customHeight="1" thickTop="1" thickBot="1" x14ac:dyDescent="0.2">
      <c r="A24" s="23"/>
      <c r="B24" s="8"/>
      <c r="C24" s="23"/>
      <c r="D24" s="26" t="s">
        <v>27</v>
      </c>
      <c r="E24" s="26"/>
      <c r="F24" s="28" t="s">
        <v>28</v>
      </c>
      <c r="G24" s="25">
        <f>ROUND(SUM(G19:G23),2)</f>
        <v>0</v>
      </c>
      <c r="H24" s="149" t="s">
        <v>66</v>
      </c>
      <c r="I24" s="152"/>
      <c r="J24" s="24">
        <f>ROUND(SUM(G24/100),1)</f>
        <v>0</v>
      </c>
    </row>
    <row r="25" spans="1:13" s="3" customFormat="1" ht="11.25" customHeight="1" thickTop="1" x14ac:dyDescent="0.15"/>
    <row r="26" spans="1:13" s="3" customFormat="1" ht="9" customHeight="1" x14ac:dyDescent="0.15">
      <c r="A26" s="4"/>
      <c r="L26" s="51"/>
    </row>
    <row r="27" spans="1:13" s="5" customFormat="1" ht="14.25" customHeight="1" x14ac:dyDescent="0.2">
      <c r="A27" s="151" t="s">
        <v>35</v>
      </c>
      <c r="B27" s="151"/>
      <c r="C27" s="151"/>
      <c r="D27" s="151"/>
      <c r="E27" s="151"/>
      <c r="F27" s="151"/>
      <c r="G27" s="151"/>
      <c r="H27" s="151"/>
      <c r="I27" s="151"/>
      <c r="J27" s="151"/>
      <c r="L27" s="52"/>
    </row>
    <row r="28" spans="1:13" s="3" customFormat="1" ht="30" customHeight="1" x14ac:dyDescent="0.15">
      <c r="A28" s="153" t="s">
        <v>40</v>
      </c>
      <c r="B28" s="154"/>
      <c r="C28" s="154"/>
      <c r="D28" s="155"/>
      <c r="E28" s="35" t="s">
        <v>44</v>
      </c>
      <c r="F28" s="35" t="s">
        <v>64</v>
      </c>
      <c r="G28" s="35" t="s">
        <v>43</v>
      </c>
      <c r="H28" s="127" t="s">
        <v>8</v>
      </c>
      <c r="I28" s="128"/>
      <c r="J28" s="129"/>
      <c r="L28" s="51"/>
    </row>
    <row r="29" spans="1:13" s="3" customFormat="1" ht="24" customHeight="1" x14ac:dyDescent="0.15">
      <c r="A29" s="34" t="s">
        <v>29</v>
      </c>
      <c r="B29" s="97" t="s">
        <v>34</v>
      </c>
      <c r="C29" s="98"/>
      <c r="D29" s="99"/>
      <c r="E29" s="27">
        <f>M13</f>
        <v>0</v>
      </c>
      <c r="F29" s="36">
        <v>0.3</v>
      </c>
      <c r="G29" s="57">
        <f>SUM(E29*F29*100)</f>
        <v>0</v>
      </c>
      <c r="H29" s="112"/>
      <c r="I29" s="113"/>
      <c r="J29" s="114"/>
      <c r="L29" s="51"/>
    </row>
    <row r="30" spans="1:13" s="3" customFormat="1" ht="24" customHeight="1" x14ac:dyDescent="0.15">
      <c r="A30" s="34" t="s">
        <v>30</v>
      </c>
      <c r="B30" s="97" t="s">
        <v>25</v>
      </c>
      <c r="C30" s="98"/>
      <c r="D30" s="99"/>
      <c r="E30" s="27">
        <f>SUM(J24)</f>
        <v>0</v>
      </c>
      <c r="F30" s="36">
        <v>0.3</v>
      </c>
      <c r="G30" s="57">
        <f>SUM(E30*F30*100)</f>
        <v>0</v>
      </c>
      <c r="H30" s="112"/>
      <c r="I30" s="113"/>
      <c r="J30" s="114"/>
      <c r="L30" s="51"/>
    </row>
    <row r="31" spans="1:13" s="3" customFormat="1" ht="24" customHeight="1" x14ac:dyDescent="0.15">
      <c r="A31" s="34" t="s">
        <v>31</v>
      </c>
      <c r="B31" s="97" t="s">
        <v>26</v>
      </c>
      <c r="C31" s="98"/>
      <c r="D31" s="99"/>
      <c r="E31" s="30"/>
      <c r="F31" s="36">
        <v>0.2</v>
      </c>
      <c r="G31" s="57">
        <f>SUM(E31*F31*100)</f>
        <v>0</v>
      </c>
      <c r="H31" s="112"/>
      <c r="I31" s="113"/>
      <c r="J31" s="114"/>
      <c r="K31" s="50"/>
      <c r="L31" s="50"/>
      <c r="M31" s="50"/>
    </row>
    <row r="32" spans="1:13" s="3" customFormat="1" ht="24" customHeight="1" thickBot="1" x14ac:dyDescent="0.2">
      <c r="A32" s="34" t="s">
        <v>32</v>
      </c>
      <c r="B32" s="97" t="s">
        <v>57</v>
      </c>
      <c r="C32" s="98"/>
      <c r="D32" s="99"/>
      <c r="E32" s="31"/>
      <c r="F32" s="36">
        <v>0.2</v>
      </c>
      <c r="G32" s="57">
        <f>SUM(E32*F32*100)</f>
        <v>0</v>
      </c>
      <c r="H32" s="115"/>
      <c r="I32" s="116"/>
      <c r="J32" s="117"/>
      <c r="K32" s="50"/>
      <c r="L32" s="50"/>
      <c r="M32" s="50"/>
    </row>
    <row r="33" spans="1:13" s="3" customFormat="1" ht="27" customHeight="1" thickTop="1" thickBot="1" x14ac:dyDescent="0.2">
      <c r="A33" s="6"/>
      <c r="B33" s="7"/>
      <c r="C33" s="7"/>
      <c r="D33" s="28"/>
      <c r="E33" s="18"/>
      <c r="F33" s="28" t="s">
        <v>28</v>
      </c>
      <c r="G33" s="25">
        <f>ROUND(SUM(G29:G32),2)</f>
        <v>0</v>
      </c>
      <c r="H33" s="149" t="s">
        <v>67</v>
      </c>
      <c r="I33" s="150"/>
      <c r="J33" s="20">
        <f>ROUND(SUM(G33/100),1)</f>
        <v>0</v>
      </c>
      <c r="K33" s="50"/>
      <c r="L33" s="37"/>
      <c r="M33" s="50"/>
    </row>
    <row r="34" spans="1:13" s="3" customFormat="1" ht="6" customHeight="1" thickTop="1" x14ac:dyDescent="0.15">
      <c r="A34" s="4"/>
      <c r="G34" s="18"/>
      <c r="H34" s="8"/>
      <c r="I34" s="8"/>
      <c r="J34" s="18"/>
      <c r="K34" s="50"/>
      <c r="L34" s="37">
        <v>1</v>
      </c>
      <c r="M34" s="50"/>
    </row>
    <row r="35" spans="1:13" s="3" customFormat="1" ht="9" customHeight="1" x14ac:dyDescent="0.15">
      <c r="A35" s="4" t="s">
        <v>18</v>
      </c>
      <c r="G35" s="18"/>
      <c r="H35" s="8"/>
      <c r="I35" s="8"/>
      <c r="J35" s="18"/>
      <c r="K35" s="50"/>
      <c r="L35" s="37">
        <v>1.5</v>
      </c>
      <c r="M35" s="50"/>
    </row>
    <row r="36" spans="1:13" s="3" customFormat="1" ht="9" customHeight="1" x14ac:dyDescent="0.15">
      <c r="A36" s="33" t="s">
        <v>41</v>
      </c>
      <c r="B36" s="33"/>
      <c r="C36" s="33"/>
      <c r="D36" s="33"/>
      <c r="E36" s="33"/>
      <c r="F36" s="33"/>
      <c r="G36" s="18"/>
      <c r="H36" s="8"/>
      <c r="I36" s="8"/>
      <c r="J36" s="18"/>
      <c r="K36" s="50"/>
      <c r="L36" s="37">
        <v>2</v>
      </c>
      <c r="M36" s="50"/>
    </row>
    <row r="37" spans="1:13" s="3" customFormat="1" ht="6.75" customHeight="1" x14ac:dyDescent="0.15">
      <c r="A37" s="4"/>
      <c r="K37" s="50"/>
      <c r="L37" s="37">
        <v>2.5</v>
      </c>
      <c r="M37" s="50"/>
    </row>
    <row r="38" spans="1:13" s="3" customFormat="1" ht="47.25" customHeight="1" x14ac:dyDescent="0.15">
      <c r="A38" s="84" t="s">
        <v>54</v>
      </c>
      <c r="B38" s="84"/>
      <c r="C38" s="84"/>
      <c r="D38" s="84"/>
      <c r="E38" s="84"/>
      <c r="F38" s="84"/>
      <c r="G38" s="84"/>
      <c r="H38" s="84"/>
      <c r="I38" s="84"/>
      <c r="J38" s="84"/>
      <c r="K38" s="50"/>
      <c r="L38" s="37">
        <v>3</v>
      </c>
      <c r="M38" s="50"/>
    </row>
    <row r="39" spans="1:13" s="3" customFormat="1" ht="3.75" customHeight="1" x14ac:dyDescent="0.15">
      <c r="A39" s="4"/>
      <c r="K39" s="50"/>
      <c r="L39" s="37">
        <v>3.5</v>
      </c>
      <c r="M39" s="50"/>
    </row>
    <row r="40" spans="1:13" s="5" customFormat="1" ht="11.25" customHeight="1" x14ac:dyDescent="0.2">
      <c r="A40" s="147" t="s">
        <v>13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53"/>
      <c r="L40" s="49">
        <v>4</v>
      </c>
      <c r="M40" s="53"/>
    </row>
    <row r="41" spans="1:13" s="3" customFormat="1" ht="3" customHeight="1" x14ac:dyDescent="0.15">
      <c r="A41" s="4"/>
      <c r="K41" s="50"/>
      <c r="L41" s="37">
        <v>4.5</v>
      </c>
      <c r="M41" s="50"/>
    </row>
    <row r="42" spans="1:13" s="3" customFormat="1" ht="9" customHeight="1" x14ac:dyDescent="0.15">
      <c r="A42" s="148" t="s">
        <v>14</v>
      </c>
      <c r="B42" s="148"/>
      <c r="C42" s="148"/>
      <c r="D42" s="148"/>
      <c r="E42" s="6"/>
      <c r="F42" s="6"/>
      <c r="H42" s="71" t="s">
        <v>12</v>
      </c>
      <c r="I42" s="71"/>
      <c r="J42" s="71"/>
      <c r="K42" s="50"/>
      <c r="L42" s="37">
        <v>5</v>
      </c>
      <c r="M42" s="50"/>
    </row>
    <row r="43" spans="1:13" s="3" customFormat="1" ht="9" x14ac:dyDescent="0.15">
      <c r="A43" s="148"/>
      <c r="B43" s="148"/>
      <c r="C43" s="148"/>
      <c r="D43" s="148"/>
      <c r="E43" s="6"/>
      <c r="F43" s="6"/>
      <c r="H43" s="71"/>
      <c r="I43" s="71"/>
      <c r="J43" s="71"/>
      <c r="K43" s="50"/>
      <c r="L43" s="37">
        <v>5.5</v>
      </c>
      <c r="M43" s="50"/>
    </row>
    <row r="44" spans="1:13" s="3" customFormat="1" ht="24.75" customHeight="1" x14ac:dyDescent="0.2">
      <c r="A44" s="145"/>
      <c r="B44" s="145"/>
      <c r="C44" s="145"/>
      <c r="D44" s="145"/>
      <c r="E44" s="29"/>
      <c r="F44" s="29"/>
      <c r="H44" s="146"/>
      <c r="I44" s="146"/>
      <c r="J44" s="146"/>
      <c r="K44" s="50"/>
      <c r="L44" s="37">
        <v>6</v>
      </c>
      <c r="M44" s="50"/>
    </row>
    <row r="45" spans="1:13" s="3" customFormat="1" ht="9" x14ac:dyDescent="0.15">
      <c r="A45" s="4"/>
      <c r="K45" s="50"/>
      <c r="L45" s="50"/>
      <c r="M45" s="50"/>
    </row>
    <row r="46" spans="1:13" s="3" customFormat="1" ht="9" x14ac:dyDescent="0.15">
      <c r="A46" s="4"/>
      <c r="K46" s="50"/>
      <c r="L46" s="50"/>
      <c r="M46" s="50"/>
    </row>
    <row r="47" spans="1:13" s="3" customFormat="1" ht="9" x14ac:dyDescent="0.15">
      <c r="A47" s="4"/>
      <c r="K47" s="50"/>
      <c r="L47" s="50"/>
      <c r="M47" s="50"/>
    </row>
    <row r="48" spans="1:13" s="3" customFormat="1" ht="9" x14ac:dyDescent="0.15">
      <c r="A48" s="4"/>
      <c r="K48" s="50"/>
      <c r="L48" s="50"/>
      <c r="M48" s="50"/>
    </row>
    <row r="49" spans="1:13" s="3" customFormat="1" ht="9" x14ac:dyDescent="0.15">
      <c r="A49" s="4"/>
      <c r="K49" s="50"/>
      <c r="L49" s="50"/>
      <c r="M49" s="50"/>
    </row>
    <row r="50" spans="1:13" s="3" customFormat="1" ht="9" x14ac:dyDescent="0.15">
      <c r="A50" s="4"/>
      <c r="K50" s="50"/>
      <c r="L50" s="50"/>
      <c r="M50" s="50"/>
    </row>
    <row r="51" spans="1:13" s="3" customFormat="1" ht="9" x14ac:dyDescent="0.15">
      <c r="A51" s="4"/>
      <c r="K51" s="50"/>
      <c r="L51" s="50"/>
      <c r="M51" s="50"/>
    </row>
    <row r="52" spans="1:13" s="3" customFormat="1" ht="9" x14ac:dyDescent="0.15">
      <c r="A52" s="4"/>
      <c r="K52" s="50"/>
      <c r="L52" s="50"/>
      <c r="M52" s="50"/>
    </row>
    <row r="53" spans="1:13" s="3" customFormat="1" ht="9" x14ac:dyDescent="0.15">
      <c r="A53" s="4"/>
      <c r="K53" s="50"/>
      <c r="L53" s="50"/>
      <c r="M53" s="50"/>
    </row>
    <row r="54" spans="1:13" s="3" customFormat="1" ht="9" x14ac:dyDescent="0.15">
      <c r="A54" s="4"/>
      <c r="K54" s="50"/>
      <c r="L54" s="50"/>
      <c r="M54" s="50"/>
    </row>
    <row r="55" spans="1:13" s="3" customFormat="1" ht="9" x14ac:dyDescent="0.15">
      <c r="A55" s="4"/>
      <c r="K55" s="50"/>
      <c r="L55" s="50"/>
      <c r="M55" s="50"/>
    </row>
    <row r="56" spans="1:13" s="3" customFormat="1" ht="9" x14ac:dyDescent="0.15">
      <c r="A56" s="4"/>
      <c r="K56" s="50"/>
      <c r="L56" s="50"/>
      <c r="M56" s="50"/>
    </row>
    <row r="57" spans="1:13" s="3" customFormat="1" ht="9" x14ac:dyDescent="0.15">
      <c r="A57" s="4"/>
      <c r="K57" s="50"/>
      <c r="L57" s="50"/>
      <c r="M57" s="50"/>
    </row>
    <row r="58" spans="1:13" s="3" customFormat="1" ht="9" x14ac:dyDescent="0.15">
      <c r="A58" s="4"/>
      <c r="K58" s="50"/>
      <c r="L58" s="50"/>
      <c r="M58" s="50"/>
    </row>
    <row r="59" spans="1:13" s="3" customFormat="1" ht="9" x14ac:dyDescent="0.15">
      <c r="A59" s="4"/>
      <c r="K59" s="50"/>
      <c r="L59" s="50"/>
      <c r="M59" s="50"/>
    </row>
    <row r="60" spans="1:13" s="3" customFormat="1" ht="9" x14ac:dyDescent="0.15">
      <c r="A60" s="4"/>
    </row>
    <row r="61" spans="1:13" s="3" customFormat="1" ht="9" x14ac:dyDescent="0.15">
      <c r="A61" s="4"/>
    </row>
    <row r="62" spans="1:13" s="3" customFormat="1" ht="9" x14ac:dyDescent="0.15">
      <c r="A62" s="4"/>
    </row>
    <row r="63" spans="1:13" s="3" customFormat="1" ht="9" x14ac:dyDescent="0.15">
      <c r="A63" s="4"/>
    </row>
    <row r="64" spans="1:13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/>
    <row r="69" spans="1:1" s="3" customFormat="1" ht="9" x14ac:dyDescent="0.15"/>
    <row r="70" spans="1:1" s="3" customFormat="1" ht="9" x14ac:dyDescent="0.15"/>
    <row r="71" spans="1:1" s="3" customFormat="1" ht="9" x14ac:dyDescent="0.15"/>
    <row r="72" spans="1:1" s="3" customFormat="1" ht="9" x14ac:dyDescent="0.15"/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</sheetData>
  <sheetProtection algorithmName="SHA-512" hashValue="Pkmk0KkbksM1l4C/HS1qTU/iUljOhq9Q6Air14CXNwYw3bErZt/WAtef45zbm4VomObgZ5dy+jJ3twblbYYNCQ==" saltValue="BpsSIlHokWLJL6WYQCpNfQ==" spinCount="100000" sheet="1" selectLockedCells="1"/>
  <dataConsolidate/>
  <mergeCells count="66">
    <mergeCell ref="H30:J30"/>
    <mergeCell ref="H31:J31"/>
    <mergeCell ref="H32:J32"/>
    <mergeCell ref="A27:J27"/>
    <mergeCell ref="H24:I24"/>
    <mergeCell ref="A28:D28"/>
    <mergeCell ref="H28:J28"/>
    <mergeCell ref="B30:D30"/>
    <mergeCell ref="B29:D29"/>
    <mergeCell ref="A44:D44"/>
    <mergeCell ref="H44:J44"/>
    <mergeCell ref="A40:J40"/>
    <mergeCell ref="B31:D31"/>
    <mergeCell ref="B32:D32"/>
    <mergeCell ref="A42:D43"/>
    <mergeCell ref="A38:J38"/>
    <mergeCell ref="H42:J43"/>
    <mergeCell ref="H33:I33"/>
    <mergeCell ref="A1:B1"/>
    <mergeCell ref="H1:J1"/>
    <mergeCell ref="A3:J4"/>
    <mergeCell ref="F1:G1"/>
    <mergeCell ref="B8:D8"/>
    <mergeCell ref="B6:D6"/>
    <mergeCell ref="A6:A8"/>
    <mergeCell ref="E6:G6"/>
    <mergeCell ref="H6:H7"/>
    <mergeCell ref="E5:G5"/>
    <mergeCell ref="E7:G7"/>
    <mergeCell ref="I6:I8"/>
    <mergeCell ref="J6:J8"/>
    <mergeCell ref="A5:D5"/>
    <mergeCell ref="L5:M5"/>
    <mergeCell ref="A10:A11"/>
    <mergeCell ref="I10:I11"/>
    <mergeCell ref="K10:K11"/>
    <mergeCell ref="B10:D10"/>
    <mergeCell ref="B11:D11"/>
    <mergeCell ref="B7:D7"/>
    <mergeCell ref="J10:J11"/>
    <mergeCell ref="B9:D9"/>
    <mergeCell ref="H29:J29"/>
    <mergeCell ref="H23:J23"/>
    <mergeCell ref="L9:M9"/>
    <mergeCell ref="E8:G8"/>
    <mergeCell ref="L12:M12"/>
    <mergeCell ref="E9:H9"/>
    <mergeCell ref="E12:H12"/>
    <mergeCell ref="H18:J18"/>
    <mergeCell ref="H20:J20"/>
    <mergeCell ref="H21:J21"/>
    <mergeCell ref="H22:J22"/>
    <mergeCell ref="A16:J17"/>
    <mergeCell ref="B22:D22"/>
    <mergeCell ref="H19:J19"/>
    <mergeCell ref="B23:D23"/>
    <mergeCell ref="L10:M11"/>
    <mergeCell ref="K6:K8"/>
    <mergeCell ref="L6:M8"/>
    <mergeCell ref="E10:G10"/>
    <mergeCell ref="E11:G11"/>
    <mergeCell ref="A18:D18"/>
    <mergeCell ref="B12:D12"/>
    <mergeCell ref="B19:D19"/>
    <mergeCell ref="B20:D20"/>
    <mergeCell ref="B21:D21"/>
  </mergeCells>
  <phoneticPr fontId="0" type="noConversion"/>
  <dataValidations xWindow="498" yWindow="859" count="3">
    <dataValidation type="list" allowBlank="1" showDropDown="1" showInputMessage="1" showErrorMessage="1" sqref="E19:E23 E6:G8 E32 E10:G11 I9 I12" xr:uid="{00000000-0002-0000-0100-000000000000}">
      <formula1>$L$34:$L$44</formula1>
    </dataValidation>
    <dataValidation allowBlank="1" showDropDown="1" showInputMessage="1" showErrorMessage="1" sqref="I10:I11 I6:I8" xr:uid="{00000000-0002-0000-0100-000002000000}"/>
    <dataValidation type="whole" allowBlank="1" showInputMessage="1" showErrorMessage="1" errorTitle="Inkorrekte Eingabe" promptTitle="Eingabe Punktzahl" prompt="Bitte nur ganze Zahlen zwischen 0 und 60 eingeben." sqref="E9:H9" xr:uid="{00000000-0002-0000-0100-000004000000}">
      <formula1>0</formula1>
      <formula2>60</formula2>
    </dataValidation>
  </dataValidations>
  <pageMargins left="0.39370078740157483" right="0.39370078740157483" top="0.19685039370078741" bottom="0.19685039370078741" header="0.31496062992125984" footer="0.31496062992125984"/>
  <pageSetup paperSize="9" scale="68" fitToHeight="0" orientation="portrait" r:id="rId1"/>
  <headerFooter alignWithMargins="0"/>
  <ignoredErrors>
    <ignoredError sqref="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2024-04-25T12:32:28Z</cp:lastPrinted>
  <dcterms:created xsi:type="dcterms:W3CDTF">2006-01-30T14:36:36Z</dcterms:created>
  <dcterms:modified xsi:type="dcterms:W3CDTF">2024-05-13T08:43:10Z</dcterms:modified>
</cp:coreProperties>
</file>